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<sst xmlns="http://schemas.openxmlformats.org/spreadsheetml/2006/main" count="55" uniqueCount="35">
  <si>
    <t>Наименование предприятий</t>
  </si>
  <si>
    <t>Задание</t>
  </si>
  <si>
    <t>Факт</t>
  </si>
  <si>
    <t>%</t>
  </si>
  <si>
    <t xml:space="preserve">за день </t>
  </si>
  <si>
    <t>ц.к.ед.на 1 усл. гол</t>
  </si>
  <si>
    <t>Скошено, га</t>
  </si>
  <si>
    <t>Сено, тн.</t>
  </si>
  <si>
    <t>Сенаж, тн.</t>
  </si>
  <si>
    <t>Силос, тн.</t>
  </si>
  <si>
    <t>Солома, тн.</t>
  </si>
  <si>
    <t>ц.к.ед. на 1 усл. гол.</t>
  </si>
  <si>
    <t>ЗАО "Рассвет"</t>
  </si>
  <si>
    <t>СПК "Соино"</t>
  </si>
  <si>
    <t>СПК "Дружба"</t>
  </si>
  <si>
    <t>СПК "Звезда"</t>
  </si>
  <si>
    <t>СПК "Большие Хутора"</t>
  </si>
  <si>
    <t>ЗАО "Свободный труд"</t>
  </si>
  <si>
    <t>СПК "Кожуховичи"</t>
  </si>
  <si>
    <t>СПК "Петропольский"</t>
  </si>
  <si>
    <t>Итого</t>
  </si>
  <si>
    <t>ОПЕРАТИВНАЯ СВОДКА</t>
  </si>
  <si>
    <t>Зада-ние</t>
  </si>
  <si>
    <t>Пого-ловье</t>
  </si>
  <si>
    <t>КФХ "Ивановское"</t>
  </si>
  <si>
    <t xml:space="preserve"> </t>
  </si>
  <si>
    <t>в т.ч. сенаж в упаковке</t>
  </si>
  <si>
    <t>ИП КФХ Тарасенков Р.М.</t>
  </si>
  <si>
    <t>КФХ "Шевелевых</t>
  </si>
  <si>
    <t>Смоленское подразделение ООО "Брянская мясная компания"</t>
  </si>
  <si>
    <t>ИП КФХ Савченков</t>
  </si>
  <si>
    <t>ИП КФХ Новиков</t>
  </si>
  <si>
    <t>180 Ш</t>
  </si>
  <si>
    <t>в т.ч.</t>
  </si>
  <si>
    <r>
      <t xml:space="preserve">по заготовке кормов хозяйствами </t>
    </r>
    <r>
      <rPr>
        <b/>
        <u val="single"/>
        <sz val="16"/>
        <rFont val="Arial"/>
        <family val="2"/>
      </rPr>
      <t>Хиславичского района</t>
    </r>
    <r>
      <rPr>
        <b/>
        <sz val="16"/>
        <rFont val="Arial"/>
        <family val="2"/>
      </rPr>
      <t xml:space="preserve"> на 11 октября 2017 года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</si>
</sst>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00000"/>
    <numFmt numFmtId="182" formatCode="0.0"/>
    <numFmt numFmtId="183" formatCode="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6"/>
      <name val="Arial"/>
      <family val="2"/>
    </font>
    <font>
      <b/>
      <u val="single"/>
      <sz val="16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82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justify" vertical="justify" wrapText="1"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2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justify" vertical="justify" wrapText="1"/>
    </xf>
    <xf numFmtId="0" fontId="1" fillId="0" borderId="1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82" fontId="1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justify" vertical="justify"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182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9"/>
  <sheetViews>
    <sheetView workbookViewId="0" topLeftCell="A1">
      <selection activeCell="I23" sqref="I23"/>
    </sheetView>
  </sheetViews>
  <sheetFormatPr defaultColWidth="9.140625" defaultRowHeight="12.75"/>
  <sheetData>
    <row r="3" spans="1:15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5"/>
  <sheetViews>
    <sheetView tabSelected="1" workbookViewId="0" topLeftCell="A1">
      <selection activeCell="A2" sqref="A2:AB2"/>
    </sheetView>
  </sheetViews>
  <sheetFormatPr defaultColWidth="9.140625" defaultRowHeight="12.75"/>
  <cols>
    <col min="1" max="1" width="17.140625" style="0" customWidth="1"/>
    <col min="2" max="2" width="6.00390625" style="0" customWidth="1"/>
    <col min="3" max="3" width="5.00390625" style="0" customWidth="1"/>
    <col min="4" max="4" width="4.7109375" style="0" customWidth="1"/>
    <col min="5" max="5" width="4.28125" style="0" customWidth="1"/>
    <col min="6" max="6" width="5.7109375" style="0" customWidth="1"/>
    <col min="7" max="7" width="6.28125" style="0" customWidth="1"/>
    <col min="8" max="8" width="5.00390625" style="0" customWidth="1"/>
    <col min="9" max="9" width="4.57421875" style="0" customWidth="1"/>
    <col min="10" max="10" width="6.28125" style="0" customWidth="1"/>
    <col min="11" max="11" width="6.00390625" style="0" customWidth="1"/>
    <col min="12" max="12" width="7.140625" style="0" customWidth="1"/>
    <col min="13" max="13" width="4.57421875" style="0" customWidth="1"/>
    <col min="14" max="14" width="5.00390625" style="0" customWidth="1"/>
    <col min="15" max="15" width="6.140625" style="0" customWidth="1"/>
    <col min="16" max="16" width="5.7109375" style="0" customWidth="1"/>
    <col min="17" max="17" width="6.00390625" style="0" customWidth="1"/>
    <col min="18" max="18" width="5.140625" style="0" customWidth="1"/>
    <col min="19" max="19" width="4.8515625" style="0" customWidth="1"/>
    <col min="20" max="20" width="5.140625" style="0" customWidth="1"/>
    <col min="21" max="21" width="4.7109375" style="0" customWidth="1"/>
    <col min="22" max="22" width="5.140625" style="0" customWidth="1"/>
    <col min="23" max="24" width="4.421875" style="0" customWidth="1"/>
    <col min="25" max="25" width="5.421875" style="0" customWidth="1"/>
    <col min="26" max="26" width="4.8515625" style="0" customWidth="1"/>
    <col min="27" max="27" width="5.140625" style="0" customWidth="1"/>
    <col min="28" max="28" width="6.140625" style="0" customWidth="1"/>
  </cols>
  <sheetData>
    <row r="1" spans="1:28" ht="25.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20.25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23.25" customHeight="1">
      <c r="A4" s="26" t="s">
        <v>0</v>
      </c>
      <c r="B4" s="24" t="s">
        <v>6</v>
      </c>
      <c r="C4" s="24"/>
      <c r="D4" s="24"/>
      <c r="E4" s="24"/>
      <c r="F4" s="24" t="s">
        <v>7</v>
      </c>
      <c r="G4" s="24"/>
      <c r="H4" s="24"/>
      <c r="I4" s="24"/>
      <c r="J4" s="24"/>
      <c r="K4" s="24" t="s">
        <v>8</v>
      </c>
      <c r="L4" s="24"/>
      <c r="M4" s="24"/>
      <c r="N4" s="24"/>
      <c r="O4" s="24"/>
      <c r="P4" s="25" t="s">
        <v>9</v>
      </c>
      <c r="Q4" s="25"/>
      <c r="R4" s="25"/>
      <c r="S4" s="25"/>
      <c r="T4" s="25"/>
      <c r="U4" s="25" t="s">
        <v>10</v>
      </c>
      <c r="V4" s="25"/>
      <c r="W4" s="25"/>
      <c r="X4" s="25"/>
      <c r="Y4" s="25"/>
      <c r="Z4" s="28" t="s">
        <v>11</v>
      </c>
      <c r="AA4" s="28"/>
      <c r="AB4" s="28" t="s">
        <v>23</v>
      </c>
    </row>
    <row r="5" spans="1:28" ht="54" customHeight="1">
      <c r="A5" s="27"/>
      <c r="B5" s="3" t="s">
        <v>22</v>
      </c>
      <c r="C5" s="3" t="s">
        <v>2</v>
      </c>
      <c r="D5" s="3" t="s">
        <v>3</v>
      </c>
      <c r="E5" s="3" t="s">
        <v>4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1</v>
      </c>
      <c r="L5" s="3" t="s">
        <v>2</v>
      </c>
      <c r="M5" s="3" t="s">
        <v>3</v>
      </c>
      <c r="N5" s="3" t="s">
        <v>4</v>
      </c>
      <c r="O5" s="3" t="s">
        <v>5</v>
      </c>
      <c r="P5" s="3" t="s">
        <v>1</v>
      </c>
      <c r="Q5" s="3" t="s">
        <v>2</v>
      </c>
      <c r="R5" s="3" t="s">
        <v>3</v>
      </c>
      <c r="S5" s="3" t="s">
        <v>4</v>
      </c>
      <c r="T5" s="3" t="s">
        <v>5</v>
      </c>
      <c r="U5" s="3" t="s">
        <v>1</v>
      </c>
      <c r="V5" s="3" t="s">
        <v>2</v>
      </c>
      <c r="W5" s="3" t="s">
        <v>3</v>
      </c>
      <c r="X5" s="3" t="s">
        <v>4</v>
      </c>
      <c r="Y5" s="3" t="s">
        <v>5</v>
      </c>
      <c r="Z5" s="3" t="s">
        <v>1</v>
      </c>
      <c r="AA5" s="3" t="s">
        <v>2</v>
      </c>
      <c r="AB5" s="28"/>
    </row>
    <row r="6" spans="1:28" ht="19.5" customHeight="1">
      <c r="A6" s="18" t="s">
        <v>12</v>
      </c>
      <c r="B6" s="1">
        <v>0</v>
      </c>
      <c r="C6" s="8">
        <v>0</v>
      </c>
      <c r="D6" s="11" t="e">
        <f>(C6/B6)*100</f>
        <v>#DIV/0!</v>
      </c>
      <c r="E6" s="1">
        <v>0</v>
      </c>
      <c r="F6" s="1">
        <v>0</v>
      </c>
      <c r="G6" s="8">
        <v>0</v>
      </c>
      <c r="H6" s="11" t="e">
        <f>(G6/F6)*100</f>
        <v>#DIV/0!</v>
      </c>
      <c r="I6" s="1">
        <v>0</v>
      </c>
      <c r="J6" s="10">
        <f>(G6*0.46*10)/AB6</f>
        <v>0</v>
      </c>
      <c r="K6" s="1">
        <v>0</v>
      </c>
      <c r="L6" s="8">
        <v>0</v>
      </c>
      <c r="M6" s="11" t="e">
        <f>(L6/K6)*100</f>
        <v>#DIV/0!</v>
      </c>
      <c r="N6" s="1">
        <v>0</v>
      </c>
      <c r="O6" s="10">
        <f>(L6*0.32*10)/AB6</f>
        <v>0</v>
      </c>
      <c r="P6" s="1">
        <v>0</v>
      </c>
      <c r="Q6" s="1">
        <v>0</v>
      </c>
      <c r="R6" s="1" t="e">
        <f>Q6/P6*100</f>
        <v>#DIV/0!</v>
      </c>
      <c r="S6" s="1"/>
      <c r="T6" s="10">
        <f>(Q6*0.17*10)/AB6</f>
        <v>0</v>
      </c>
      <c r="U6" s="1">
        <v>0</v>
      </c>
      <c r="V6" s="1">
        <v>0</v>
      </c>
      <c r="W6" t="e">
        <f>V6/U6*100</f>
        <v>#DIV/0!</v>
      </c>
      <c r="X6" s="1">
        <v>0</v>
      </c>
      <c r="Y6" s="10">
        <f>(V6*0.22*10)/AB6</f>
        <v>0</v>
      </c>
      <c r="Z6" s="1">
        <v>0</v>
      </c>
      <c r="AA6" s="21">
        <f>J6+O6+T6+Y6</f>
        <v>0</v>
      </c>
      <c r="AB6" s="8">
        <v>76</v>
      </c>
    </row>
    <row r="7" spans="1:28" ht="22.5" customHeight="1">
      <c r="A7" s="18" t="s">
        <v>13</v>
      </c>
      <c r="B7" s="1">
        <v>100</v>
      </c>
      <c r="C7" s="8">
        <v>100</v>
      </c>
      <c r="D7" s="11">
        <f aca="true" t="shared" si="0" ref="D7:D20">(C7/B7)*100</f>
        <v>100</v>
      </c>
      <c r="E7" s="1">
        <v>0</v>
      </c>
      <c r="F7" s="1">
        <v>290</v>
      </c>
      <c r="G7" s="8">
        <v>304</v>
      </c>
      <c r="H7" s="11">
        <f aca="true" t="shared" si="1" ref="H7:H20">(G7/F7)*100</f>
        <v>104.82758620689656</v>
      </c>
      <c r="I7" s="1">
        <v>0</v>
      </c>
      <c r="J7" s="10">
        <f aca="true" t="shared" si="2" ref="J7:J20">(G7*0.46*10)/AB7</f>
        <v>11.952136752136752</v>
      </c>
      <c r="K7" s="1">
        <v>0</v>
      </c>
      <c r="L7" s="8">
        <v>0</v>
      </c>
      <c r="M7" s="11">
        <v>0</v>
      </c>
      <c r="N7" s="1">
        <v>0</v>
      </c>
      <c r="O7" s="10">
        <f aca="true" t="shared" si="3" ref="O7:O20">(L7*0.32*10)/AB7</f>
        <v>0</v>
      </c>
      <c r="P7" s="1">
        <v>0</v>
      </c>
      <c r="Q7" s="1">
        <v>0</v>
      </c>
      <c r="R7" s="1">
        <v>0</v>
      </c>
      <c r="S7" s="1"/>
      <c r="T7" s="10">
        <f aca="true" t="shared" si="4" ref="T7:T20">(Q7*0.17*10)/AB7</f>
        <v>0</v>
      </c>
      <c r="U7" s="1">
        <v>0</v>
      </c>
      <c r="V7" s="1">
        <v>23</v>
      </c>
      <c r="W7" s="1" t="e">
        <f aca="true" t="shared" si="5" ref="W7:W18">(V7/U7)*100</f>
        <v>#DIV/0!</v>
      </c>
      <c r="X7" s="1">
        <v>0</v>
      </c>
      <c r="Y7" s="10">
        <f aca="true" t="shared" si="6" ref="Y7:Y20">(V7*0.22*10)/AB7</f>
        <v>0.43247863247863244</v>
      </c>
      <c r="Z7" s="1">
        <v>11.6</v>
      </c>
      <c r="AA7" s="21">
        <f aca="true" t="shared" si="7" ref="AA7:AA20">J7+O7+T7+Y7</f>
        <v>12.384615384615385</v>
      </c>
      <c r="AB7" s="8">
        <v>117</v>
      </c>
    </row>
    <row r="8" spans="1:28" ht="20.25" customHeight="1">
      <c r="A8" s="18" t="s">
        <v>14</v>
      </c>
      <c r="B8" s="1">
        <v>180</v>
      </c>
      <c r="C8" s="8">
        <v>205</v>
      </c>
      <c r="D8" s="1">
        <f t="shared" si="0"/>
        <v>113.88888888888889</v>
      </c>
      <c r="E8" s="1">
        <v>0</v>
      </c>
      <c r="F8" s="1">
        <v>200</v>
      </c>
      <c r="G8" s="8">
        <v>251</v>
      </c>
      <c r="H8" s="11">
        <f t="shared" si="1"/>
        <v>125.49999999999999</v>
      </c>
      <c r="I8" s="1">
        <v>0</v>
      </c>
      <c r="J8" s="10">
        <f t="shared" si="2"/>
        <v>4.77107438016529</v>
      </c>
      <c r="K8" s="1">
        <v>650</v>
      </c>
      <c r="L8" s="8">
        <v>700</v>
      </c>
      <c r="M8" s="11">
        <f aca="true" t="shared" si="8" ref="M8:M20">(L8/K8)*100</f>
        <v>107.6923076923077</v>
      </c>
      <c r="N8" s="1">
        <v>0</v>
      </c>
      <c r="O8" s="10">
        <f t="shared" si="3"/>
        <v>9.256198347107437</v>
      </c>
      <c r="P8" s="1">
        <v>0</v>
      </c>
      <c r="Q8" s="1">
        <v>0</v>
      </c>
      <c r="R8" s="1">
        <v>0</v>
      </c>
      <c r="S8" s="1"/>
      <c r="T8" s="10">
        <f t="shared" si="4"/>
        <v>0</v>
      </c>
      <c r="U8" s="1">
        <v>0</v>
      </c>
      <c r="V8" s="1">
        <v>0</v>
      </c>
      <c r="W8" s="1" t="e">
        <f t="shared" si="5"/>
        <v>#DIV/0!</v>
      </c>
      <c r="X8" s="1">
        <v>0</v>
      </c>
      <c r="Y8" s="10">
        <f t="shared" si="6"/>
        <v>0</v>
      </c>
      <c r="Z8" s="1">
        <v>11.2</v>
      </c>
      <c r="AA8" s="21">
        <f t="shared" si="7"/>
        <v>14.027272727272727</v>
      </c>
      <c r="AB8" s="8">
        <v>242</v>
      </c>
    </row>
    <row r="9" spans="1:28" ht="21.75" customHeight="1">
      <c r="A9" s="18" t="s">
        <v>15</v>
      </c>
      <c r="B9" s="1">
        <v>560</v>
      </c>
      <c r="C9" s="8">
        <v>625</v>
      </c>
      <c r="D9" s="11">
        <f t="shared" si="0"/>
        <v>111.60714285714286</v>
      </c>
      <c r="E9" s="1">
        <v>0</v>
      </c>
      <c r="F9" s="1">
        <v>820</v>
      </c>
      <c r="G9" s="8">
        <v>820</v>
      </c>
      <c r="H9" s="11">
        <f t="shared" si="1"/>
        <v>100</v>
      </c>
      <c r="I9" s="1">
        <v>0</v>
      </c>
      <c r="J9" s="2">
        <f>(G9*0.46*10)/AB9</f>
        <v>8.077087794432549</v>
      </c>
      <c r="K9" s="1">
        <v>1550</v>
      </c>
      <c r="L9" s="8">
        <v>1550</v>
      </c>
      <c r="M9" s="11">
        <f>L9/K9*100</f>
        <v>100</v>
      </c>
      <c r="N9" s="1">
        <v>0</v>
      </c>
      <c r="O9" s="2">
        <f>(L9*0.32*10)/AB9</f>
        <v>10.620985010706638</v>
      </c>
      <c r="P9" s="1">
        <v>0</v>
      </c>
      <c r="Q9" s="1">
        <v>0</v>
      </c>
      <c r="R9" s="1" t="e">
        <f>(Q9/P9)*100</f>
        <v>#DIV/0!</v>
      </c>
      <c r="S9" s="1">
        <v>0</v>
      </c>
      <c r="T9" s="10">
        <f>(Q9*0.17*10)/AB9</f>
        <v>0</v>
      </c>
      <c r="U9" s="1">
        <v>0</v>
      </c>
      <c r="V9" s="1">
        <v>150</v>
      </c>
      <c r="W9" s="1" t="e">
        <f t="shared" si="5"/>
        <v>#DIV/0!</v>
      </c>
      <c r="X9" s="1">
        <v>0</v>
      </c>
      <c r="Y9" s="10">
        <f t="shared" si="6"/>
        <v>0.7066381156316917</v>
      </c>
      <c r="Z9" s="1">
        <v>18.2</v>
      </c>
      <c r="AA9" s="21">
        <f t="shared" si="7"/>
        <v>19.404710920770878</v>
      </c>
      <c r="AB9" s="8">
        <v>467</v>
      </c>
    </row>
    <row r="10" spans="1:28" ht="31.5">
      <c r="A10" s="18" t="s">
        <v>16</v>
      </c>
      <c r="B10" s="1">
        <v>200</v>
      </c>
      <c r="C10" s="8">
        <v>240</v>
      </c>
      <c r="D10" s="11">
        <f t="shared" si="0"/>
        <v>120</v>
      </c>
      <c r="E10" s="1">
        <v>0</v>
      </c>
      <c r="F10" s="1">
        <v>250</v>
      </c>
      <c r="G10" s="8">
        <v>300</v>
      </c>
      <c r="H10" s="1">
        <f t="shared" si="1"/>
        <v>120</v>
      </c>
      <c r="I10" s="1">
        <v>0</v>
      </c>
      <c r="J10" s="10">
        <f t="shared" si="2"/>
        <v>14.375</v>
      </c>
      <c r="K10" s="1">
        <v>600</v>
      </c>
      <c r="L10" s="8">
        <v>500</v>
      </c>
      <c r="M10" s="11">
        <f t="shared" si="8"/>
        <v>83.33333333333334</v>
      </c>
      <c r="N10" s="1">
        <v>0</v>
      </c>
      <c r="O10" s="10">
        <f t="shared" si="3"/>
        <v>16.666666666666668</v>
      </c>
      <c r="P10" s="1">
        <v>0</v>
      </c>
      <c r="Q10" s="1">
        <v>0</v>
      </c>
      <c r="R10" s="1">
        <v>0</v>
      </c>
      <c r="S10" s="1"/>
      <c r="T10" s="10">
        <f t="shared" si="4"/>
        <v>0</v>
      </c>
      <c r="U10" s="1">
        <v>0</v>
      </c>
      <c r="V10" s="1">
        <v>78</v>
      </c>
      <c r="W10" s="1" t="e">
        <f t="shared" si="5"/>
        <v>#DIV/0!</v>
      </c>
      <c r="X10" s="1">
        <v>0</v>
      </c>
      <c r="Y10" s="10">
        <f t="shared" si="6"/>
        <v>1.7874999999999999</v>
      </c>
      <c r="Z10" s="1">
        <v>31</v>
      </c>
      <c r="AA10" s="21">
        <f t="shared" si="7"/>
        <v>32.829166666666666</v>
      </c>
      <c r="AB10" s="8">
        <v>96</v>
      </c>
    </row>
    <row r="11" spans="1:28" ht="24.75" customHeight="1">
      <c r="A11" s="13" t="s">
        <v>17</v>
      </c>
      <c r="B11" s="1">
        <v>850</v>
      </c>
      <c r="C11" s="8">
        <v>850</v>
      </c>
      <c r="D11" s="11">
        <f t="shared" si="0"/>
        <v>100</v>
      </c>
      <c r="E11" s="1">
        <v>0</v>
      </c>
      <c r="F11" s="1">
        <v>2480</v>
      </c>
      <c r="G11" s="8">
        <v>2480</v>
      </c>
      <c r="H11" s="11">
        <f t="shared" si="1"/>
        <v>100</v>
      </c>
      <c r="I11" s="1">
        <v>0</v>
      </c>
      <c r="J11" s="10">
        <f t="shared" si="2"/>
        <v>14.27784730913642</v>
      </c>
      <c r="K11" s="1">
        <v>4270</v>
      </c>
      <c r="L11" s="8">
        <v>4270</v>
      </c>
      <c r="M11" s="11">
        <f t="shared" si="8"/>
        <v>100</v>
      </c>
      <c r="N11" s="1">
        <v>0</v>
      </c>
      <c r="O11" s="10">
        <f t="shared" si="3"/>
        <v>17.101376720901126</v>
      </c>
      <c r="P11" s="1">
        <v>0</v>
      </c>
      <c r="Q11" s="1">
        <v>0</v>
      </c>
      <c r="R11" s="1">
        <v>0</v>
      </c>
      <c r="S11" s="1"/>
      <c r="T11" s="10">
        <f t="shared" si="4"/>
        <v>0</v>
      </c>
      <c r="U11" s="1">
        <v>0</v>
      </c>
      <c r="V11" s="1">
        <v>150</v>
      </c>
      <c r="W11" s="1" t="e">
        <f t="shared" si="5"/>
        <v>#DIV/0!</v>
      </c>
      <c r="X11" s="1">
        <v>0</v>
      </c>
      <c r="Y11" s="10">
        <f t="shared" si="6"/>
        <v>0.4130162703379224</v>
      </c>
      <c r="Z11" s="1">
        <v>30.2</v>
      </c>
      <c r="AA11" s="21">
        <f t="shared" si="7"/>
        <v>31.79224030037547</v>
      </c>
      <c r="AB11" s="8">
        <v>799</v>
      </c>
    </row>
    <row r="12" spans="1:28" ht="31.5">
      <c r="A12" s="18" t="s">
        <v>18</v>
      </c>
      <c r="B12" s="1">
        <v>280</v>
      </c>
      <c r="C12" s="8">
        <v>280</v>
      </c>
      <c r="D12" s="11">
        <f t="shared" si="0"/>
        <v>100</v>
      </c>
      <c r="E12" s="1">
        <v>0</v>
      </c>
      <c r="F12" s="1">
        <v>705</v>
      </c>
      <c r="G12" s="8">
        <v>600</v>
      </c>
      <c r="H12" s="1">
        <f t="shared" si="1"/>
        <v>85.1063829787234</v>
      </c>
      <c r="I12" s="1">
        <v>0</v>
      </c>
      <c r="J12" s="10">
        <f t="shared" si="2"/>
        <v>7.908309455587393</v>
      </c>
      <c r="K12" s="1">
        <v>870</v>
      </c>
      <c r="L12" s="8">
        <v>1200</v>
      </c>
      <c r="M12" s="11">
        <f t="shared" si="8"/>
        <v>137.93103448275863</v>
      </c>
      <c r="N12" s="1">
        <v>0</v>
      </c>
      <c r="O12" s="10">
        <f t="shared" si="3"/>
        <v>11.002865329512893</v>
      </c>
      <c r="P12" s="1">
        <v>0</v>
      </c>
      <c r="Q12" s="8">
        <v>300</v>
      </c>
      <c r="R12" s="1" t="e">
        <f>(Q12/P12)*100</f>
        <v>#DIV/0!</v>
      </c>
      <c r="S12" s="1">
        <v>0</v>
      </c>
      <c r="T12" s="10">
        <f t="shared" si="4"/>
        <v>1.4613180515759314</v>
      </c>
      <c r="U12" s="1">
        <v>0</v>
      </c>
      <c r="V12" s="1">
        <v>150</v>
      </c>
      <c r="W12" s="1" t="e">
        <f t="shared" si="5"/>
        <v>#DIV/0!</v>
      </c>
      <c r="X12" s="1">
        <v>0</v>
      </c>
      <c r="Y12" s="10">
        <f t="shared" si="6"/>
        <v>0.9455587392550143</v>
      </c>
      <c r="Z12" s="1">
        <v>17</v>
      </c>
      <c r="AA12" s="21">
        <f t="shared" si="7"/>
        <v>21.31805157593123</v>
      </c>
      <c r="AB12" s="8">
        <v>349</v>
      </c>
    </row>
    <row r="13" spans="1:28" ht="27.75" customHeight="1">
      <c r="A13" s="13" t="s">
        <v>19</v>
      </c>
      <c r="B13" s="1">
        <v>300</v>
      </c>
      <c r="C13" s="8">
        <v>300</v>
      </c>
      <c r="D13" s="11">
        <f t="shared" si="0"/>
        <v>100</v>
      </c>
      <c r="E13" s="1">
        <v>0</v>
      </c>
      <c r="F13" s="1">
        <v>310</v>
      </c>
      <c r="G13" s="8">
        <v>250</v>
      </c>
      <c r="H13" s="11">
        <f t="shared" si="1"/>
        <v>80.64516129032258</v>
      </c>
      <c r="I13" s="1">
        <v>0</v>
      </c>
      <c r="J13" s="10">
        <f t="shared" si="2"/>
        <v>13.068181818181818</v>
      </c>
      <c r="K13" s="1">
        <v>0</v>
      </c>
      <c r="L13" s="8">
        <v>0</v>
      </c>
      <c r="M13" s="11"/>
      <c r="N13" s="1">
        <v>0</v>
      </c>
      <c r="O13" s="10">
        <f t="shared" si="3"/>
        <v>0</v>
      </c>
      <c r="P13" s="1">
        <v>0</v>
      </c>
      <c r="Q13" s="1">
        <v>0</v>
      </c>
      <c r="R13" s="1">
        <v>0</v>
      </c>
      <c r="S13" s="1"/>
      <c r="T13" s="10">
        <f t="shared" si="4"/>
        <v>0</v>
      </c>
      <c r="U13" s="1">
        <v>0</v>
      </c>
      <c r="V13" s="1">
        <v>30</v>
      </c>
      <c r="W13" s="1" t="e">
        <f t="shared" si="5"/>
        <v>#DIV/0!</v>
      </c>
      <c r="X13" s="1">
        <v>0</v>
      </c>
      <c r="Y13" s="10">
        <f t="shared" si="6"/>
        <v>0.75</v>
      </c>
      <c r="Z13" s="1">
        <v>15.3</v>
      </c>
      <c r="AA13" s="21">
        <f t="shared" si="7"/>
        <v>13.818181818181818</v>
      </c>
      <c r="AB13" s="8">
        <v>88</v>
      </c>
    </row>
    <row r="14" spans="1:28" ht="24" customHeight="1">
      <c r="A14" s="13" t="s">
        <v>27</v>
      </c>
      <c r="B14" s="1">
        <v>400</v>
      </c>
      <c r="C14" s="8">
        <v>400</v>
      </c>
      <c r="D14" s="11">
        <f t="shared" si="0"/>
        <v>100</v>
      </c>
      <c r="E14" s="1">
        <v>0</v>
      </c>
      <c r="F14" s="1">
        <v>600</v>
      </c>
      <c r="G14" s="8">
        <v>600</v>
      </c>
      <c r="H14" s="2">
        <f t="shared" si="1"/>
        <v>100</v>
      </c>
      <c r="I14" s="1" t="s">
        <v>25</v>
      </c>
      <c r="J14" s="10">
        <f t="shared" si="2"/>
        <v>10.454545454545455</v>
      </c>
      <c r="K14" s="1">
        <v>810</v>
      </c>
      <c r="L14" s="8">
        <v>900</v>
      </c>
      <c r="M14" s="11">
        <f>L14/K14*100</f>
        <v>111.11111111111111</v>
      </c>
      <c r="N14" s="1">
        <v>0</v>
      </c>
      <c r="O14" s="10">
        <f t="shared" si="3"/>
        <v>10.909090909090908</v>
      </c>
      <c r="P14" s="1">
        <v>0</v>
      </c>
      <c r="Q14" s="1">
        <v>0</v>
      </c>
      <c r="R14" s="1"/>
      <c r="S14" s="1"/>
      <c r="T14" s="10">
        <f t="shared" si="4"/>
        <v>0</v>
      </c>
      <c r="U14" s="1">
        <v>0</v>
      </c>
      <c r="V14" s="1">
        <v>80</v>
      </c>
      <c r="W14" s="1">
        <v>0</v>
      </c>
      <c r="X14" s="1">
        <v>0</v>
      </c>
      <c r="Y14" s="10">
        <f t="shared" si="6"/>
        <v>0.6666666666666666</v>
      </c>
      <c r="Z14" s="1">
        <v>12.5</v>
      </c>
      <c r="AA14" s="21">
        <f t="shared" si="7"/>
        <v>22.03030303030303</v>
      </c>
      <c r="AB14" s="8">
        <v>264</v>
      </c>
    </row>
    <row r="15" spans="1:28" ht="25.5" customHeight="1">
      <c r="A15" s="13" t="s">
        <v>28</v>
      </c>
      <c r="B15" s="1">
        <v>85</v>
      </c>
      <c r="C15" s="8">
        <v>85</v>
      </c>
      <c r="D15" s="11">
        <f t="shared" si="0"/>
        <v>100</v>
      </c>
      <c r="E15" s="1">
        <v>0</v>
      </c>
      <c r="F15" s="1">
        <v>185</v>
      </c>
      <c r="G15" s="8">
        <v>185</v>
      </c>
      <c r="H15" s="11">
        <f t="shared" si="1"/>
        <v>100</v>
      </c>
      <c r="I15" s="1">
        <v>0</v>
      </c>
      <c r="J15" s="10">
        <f t="shared" si="2"/>
        <v>6.350746268656717</v>
      </c>
      <c r="K15" s="1">
        <v>170</v>
      </c>
      <c r="L15" s="8">
        <v>180</v>
      </c>
      <c r="M15" s="11">
        <f t="shared" si="8"/>
        <v>105.88235294117648</v>
      </c>
      <c r="N15" s="1">
        <v>0</v>
      </c>
      <c r="O15" s="10">
        <f t="shared" si="3"/>
        <v>4.298507462686567</v>
      </c>
      <c r="P15" s="1">
        <v>0</v>
      </c>
      <c r="Q15" s="1">
        <v>0</v>
      </c>
      <c r="R15" s="2" t="e">
        <f>(Q15/P15)*100</f>
        <v>#DIV/0!</v>
      </c>
      <c r="S15" s="1">
        <v>0</v>
      </c>
      <c r="T15" s="10">
        <f t="shared" si="4"/>
        <v>0</v>
      </c>
      <c r="U15" s="1">
        <v>0</v>
      </c>
      <c r="V15" s="1">
        <v>50</v>
      </c>
      <c r="W15" s="1" t="e">
        <f t="shared" si="5"/>
        <v>#DIV/0!</v>
      </c>
      <c r="X15" s="1">
        <v>0</v>
      </c>
      <c r="Y15" s="10">
        <f t="shared" si="6"/>
        <v>0.8208955223880597</v>
      </c>
      <c r="Z15" s="1">
        <v>10.4</v>
      </c>
      <c r="AA15" s="21">
        <f t="shared" si="7"/>
        <v>11.470149253731345</v>
      </c>
      <c r="AB15" s="8">
        <v>134</v>
      </c>
    </row>
    <row r="16" spans="1:28" ht="24.75" customHeight="1">
      <c r="A16" s="13" t="s">
        <v>24</v>
      </c>
      <c r="B16" s="1">
        <v>105</v>
      </c>
      <c r="C16" s="8">
        <v>105</v>
      </c>
      <c r="D16" s="11">
        <f t="shared" si="0"/>
        <v>100</v>
      </c>
      <c r="E16" s="1">
        <v>0</v>
      </c>
      <c r="F16" s="1">
        <v>250</v>
      </c>
      <c r="G16" s="8">
        <v>250</v>
      </c>
      <c r="H16" s="1">
        <f>(G16/F16)*100</f>
        <v>100</v>
      </c>
      <c r="I16" s="1">
        <v>0</v>
      </c>
      <c r="J16" s="10">
        <f t="shared" si="2"/>
        <v>8.582089552238806</v>
      </c>
      <c r="K16" s="1">
        <v>280</v>
      </c>
      <c r="L16" s="8">
        <v>280</v>
      </c>
      <c r="M16" s="11">
        <f t="shared" si="8"/>
        <v>100</v>
      </c>
      <c r="N16" s="1">
        <v>0</v>
      </c>
      <c r="O16" s="10">
        <f t="shared" si="3"/>
        <v>6.686567164179105</v>
      </c>
      <c r="P16" s="1">
        <v>0</v>
      </c>
      <c r="Q16" s="1">
        <v>0</v>
      </c>
      <c r="R16" s="1">
        <v>0</v>
      </c>
      <c r="S16" s="1"/>
      <c r="T16" s="10">
        <f t="shared" si="4"/>
        <v>0</v>
      </c>
      <c r="U16" s="1">
        <v>0</v>
      </c>
      <c r="V16" s="1">
        <v>60</v>
      </c>
      <c r="W16" s="1" t="e">
        <f t="shared" si="5"/>
        <v>#DIV/0!</v>
      </c>
      <c r="X16" s="1">
        <v>0</v>
      </c>
      <c r="Y16" s="10">
        <f t="shared" si="6"/>
        <v>0.9850746268656716</v>
      </c>
      <c r="Z16" s="1">
        <v>15.3</v>
      </c>
      <c r="AA16" s="21">
        <f t="shared" si="7"/>
        <v>16.253731343283583</v>
      </c>
      <c r="AB16" s="8">
        <v>134</v>
      </c>
    </row>
    <row r="17" spans="1:28" ht="23.25" customHeight="1">
      <c r="A17" s="13" t="s">
        <v>30</v>
      </c>
      <c r="B17" s="1">
        <v>10</v>
      </c>
      <c r="C17" s="8">
        <v>10</v>
      </c>
      <c r="D17" s="11">
        <f t="shared" si="0"/>
        <v>100</v>
      </c>
      <c r="E17" s="1"/>
      <c r="F17" s="1">
        <v>10</v>
      </c>
      <c r="G17" s="8">
        <v>15</v>
      </c>
      <c r="H17" s="1">
        <f>(G17/F17)*100</f>
        <v>150</v>
      </c>
      <c r="I17" s="1"/>
      <c r="J17" s="10"/>
      <c r="K17" s="1"/>
      <c r="L17" s="8"/>
      <c r="M17" s="11"/>
      <c r="N17" s="1"/>
      <c r="O17" s="10"/>
      <c r="P17" s="1"/>
      <c r="Q17" s="1"/>
      <c r="R17" s="1"/>
      <c r="S17" s="1"/>
      <c r="T17" s="10" t="e">
        <f t="shared" si="4"/>
        <v>#DIV/0!</v>
      </c>
      <c r="U17" s="1"/>
      <c r="V17" s="1"/>
      <c r="W17" s="1"/>
      <c r="X17" s="1"/>
      <c r="Y17" s="10" t="e">
        <f t="shared" si="6"/>
        <v>#DIV/0!</v>
      </c>
      <c r="Z17" s="1"/>
      <c r="AA17" s="21"/>
      <c r="AB17" s="8"/>
    </row>
    <row r="18" spans="1:28" ht="23.25" customHeight="1">
      <c r="A18" s="13" t="s">
        <v>31</v>
      </c>
      <c r="B18" s="1">
        <v>340</v>
      </c>
      <c r="C18" s="8">
        <v>300</v>
      </c>
      <c r="D18" s="11">
        <f t="shared" si="0"/>
        <v>88.23529411764706</v>
      </c>
      <c r="E18" s="1">
        <v>0</v>
      </c>
      <c r="F18" s="1">
        <v>320</v>
      </c>
      <c r="G18" s="8">
        <v>350</v>
      </c>
      <c r="H18" s="2">
        <f t="shared" si="1"/>
        <v>109.375</v>
      </c>
      <c r="I18" s="1">
        <v>0</v>
      </c>
      <c r="J18" s="10">
        <f t="shared" si="2"/>
        <v>10.592105263157896</v>
      </c>
      <c r="K18" s="1">
        <v>0</v>
      </c>
      <c r="L18" s="8">
        <v>0</v>
      </c>
      <c r="M18" s="11" t="e">
        <f t="shared" si="8"/>
        <v>#DIV/0!</v>
      </c>
      <c r="N18" s="1">
        <v>0</v>
      </c>
      <c r="O18" s="10">
        <f t="shared" si="3"/>
        <v>0</v>
      </c>
      <c r="P18" s="1">
        <v>0</v>
      </c>
      <c r="Q18" s="1">
        <v>0</v>
      </c>
      <c r="R18" s="1">
        <v>0</v>
      </c>
      <c r="S18" s="1"/>
      <c r="T18" s="10">
        <f t="shared" si="4"/>
        <v>0</v>
      </c>
      <c r="U18" s="1">
        <v>0</v>
      </c>
      <c r="V18" s="1">
        <v>0</v>
      </c>
      <c r="W18" s="1" t="e">
        <f t="shared" si="5"/>
        <v>#DIV/0!</v>
      </c>
      <c r="X18" s="1">
        <v>0</v>
      </c>
      <c r="Y18" s="10">
        <f t="shared" si="6"/>
        <v>0</v>
      </c>
      <c r="Z18" s="1">
        <v>9.8</v>
      </c>
      <c r="AA18" s="21">
        <f t="shared" si="7"/>
        <v>10.592105263157896</v>
      </c>
      <c r="AB18" s="8">
        <v>152</v>
      </c>
    </row>
    <row r="19" spans="1:28" ht="48.75" customHeight="1">
      <c r="A19" s="13" t="s">
        <v>29</v>
      </c>
      <c r="B19" s="1">
        <v>8435</v>
      </c>
      <c r="C19" s="8">
        <v>6812</v>
      </c>
      <c r="D19" s="11">
        <f t="shared" si="0"/>
        <v>80.75874333135744</v>
      </c>
      <c r="E19" s="1">
        <v>0</v>
      </c>
      <c r="F19" s="1">
        <v>4335</v>
      </c>
      <c r="G19" s="8">
        <v>2072</v>
      </c>
      <c r="H19" s="1">
        <f t="shared" si="1"/>
        <v>47.79700115340253</v>
      </c>
      <c r="I19" s="1">
        <v>0</v>
      </c>
      <c r="J19" s="10">
        <f>G19*0.46*10/AB19</f>
        <v>0.8778852353320439</v>
      </c>
      <c r="K19" s="1">
        <v>23545</v>
      </c>
      <c r="L19" s="8">
        <v>90614</v>
      </c>
      <c r="M19" s="11">
        <f>L19/K19*100</f>
        <v>384.85453387131025</v>
      </c>
      <c r="N19" s="1">
        <v>0</v>
      </c>
      <c r="O19" s="10">
        <f t="shared" si="3"/>
        <v>26.707635626784562</v>
      </c>
      <c r="P19" s="1">
        <v>39819</v>
      </c>
      <c r="Q19" s="1">
        <v>16829</v>
      </c>
      <c r="R19" s="1">
        <v>0</v>
      </c>
      <c r="S19" s="1"/>
      <c r="T19" s="10">
        <f t="shared" si="4"/>
        <v>2.6351017776549694</v>
      </c>
      <c r="U19" s="1">
        <v>0</v>
      </c>
      <c r="V19" s="1">
        <v>1207</v>
      </c>
      <c r="W19" s="1">
        <v>0</v>
      </c>
      <c r="X19" s="1">
        <v>0</v>
      </c>
      <c r="Y19" s="10">
        <f t="shared" si="6"/>
        <v>0.24457953394123608</v>
      </c>
      <c r="Z19" s="1">
        <v>27.8</v>
      </c>
      <c r="AA19" s="21">
        <f t="shared" si="7"/>
        <v>30.465202173712814</v>
      </c>
      <c r="AB19" s="8">
        <v>10857</v>
      </c>
    </row>
    <row r="20" spans="1:28" ht="24.75" customHeight="1">
      <c r="A20" s="7" t="s">
        <v>20</v>
      </c>
      <c r="B20" s="8">
        <f>SUM(B6:B19)</f>
        <v>11845</v>
      </c>
      <c r="C20" s="22">
        <f>SUM(C6:C19)</f>
        <v>10312</v>
      </c>
      <c r="D20" s="11">
        <f t="shared" si="0"/>
        <v>87.0578303081469</v>
      </c>
      <c r="E20" s="1">
        <f>SUM(E6:E19)</f>
        <v>0</v>
      </c>
      <c r="F20" s="8">
        <f>SUM(F6:F19)</f>
        <v>10755</v>
      </c>
      <c r="G20" s="8">
        <f>SUM(G6:G19)</f>
        <v>8477</v>
      </c>
      <c r="H20" s="11">
        <f t="shared" si="1"/>
        <v>78.8191538819154</v>
      </c>
      <c r="I20" s="1">
        <f>SUM(I6:I19)</f>
        <v>0</v>
      </c>
      <c r="J20" s="10">
        <f t="shared" si="2"/>
        <v>2.8307949183303083</v>
      </c>
      <c r="K20" s="8">
        <f>SUM(K6:K19)</f>
        <v>32745</v>
      </c>
      <c r="L20" s="8">
        <f>SUM(L6:L19)</f>
        <v>100194</v>
      </c>
      <c r="M20" s="11">
        <f t="shared" si="8"/>
        <v>305.9825927622538</v>
      </c>
      <c r="N20" s="1">
        <f>SUM(N6:N19)</f>
        <v>0</v>
      </c>
      <c r="O20" s="10">
        <f t="shared" si="3"/>
        <v>23.275557168784033</v>
      </c>
      <c r="P20" s="8">
        <f>SUM(P6:P19)</f>
        <v>39819</v>
      </c>
      <c r="Q20" s="8">
        <f>SUM(Q6:Q19)</f>
        <v>17129</v>
      </c>
      <c r="R20" s="2">
        <f>(Q20/P20)*100</f>
        <v>43.01715261558552</v>
      </c>
      <c r="S20" s="8">
        <f>SUM(S6:S19)</f>
        <v>0</v>
      </c>
      <c r="T20" s="10">
        <f t="shared" si="4"/>
        <v>2.1139237749546282</v>
      </c>
      <c r="U20" s="8">
        <f>SUM(U6:U19)</f>
        <v>0</v>
      </c>
      <c r="V20" s="8">
        <f>SUM(V6:V19)</f>
        <v>1978</v>
      </c>
      <c r="W20" s="1" t="e">
        <f>V20/U20*100</f>
        <v>#DIV/0!</v>
      </c>
      <c r="X20" s="8">
        <f>SUM(X6:X19)</f>
        <v>0</v>
      </c>
      <c r="Y20" s="10">
        <f t="shared" si="6"/>
        <v>0.3159056261343013</v>
      </c>
      <c r="Z20" s="8">
        <v>25</v>
      </c>
      <c r="AA20" s="21">
        <f t="shared" si="7"/>
        <v>28.536181488203272</v>
      </c>
      <c r="AB20" s="8">
        <f>SUM(AB6:AB19)</f>
        <v>13775</v>
      </c>
    </row>
    <row r="21" spans="1:28" ht="25.5">
      <c r="A21" s="7" t="s">
        <v>26</v>
      </c>
      <c r="B21" s="8"/>
      <c r="C21" s="8"/>
      <c r="D21" s="11"/>
      <c r="E21" s="1"/>
      <c r="F21" s="8"/>
      <c r="G21" s="8"/>
      <c r="H21" s="11"/>
      <c r="I21" s="1"/>
      <c r="J21" s="10"/>
      <c r="K21" s="8"/>
      <c r="L21" s="8">
        <v>1778</v>
      </c>
      <c r="M21" s="11"/>
      <c r="N21" s="1"/>
      <c r="O21" s="10"/>
      <c r="P21" s="8"/>
      <c r="Q21" s="8"/>
      <c r="R21" s="2"/>
      <c r="S21" s="8"/>
      <c r="T21" s="10"/>
      <c r="U21" s="8"/>
      <c r="V21" s="8"/>
      <c r="W21" s="1"/>
      <c r="X21" s="8"/>
      <c r="Y21" s="10"/>
      <c r="Z21" s="8"/>
      <c r="AA21" s="2"/>
      <c r="AB21" s="8"/>
    </row>
    <row r="22" spans="1:28" ht="12.75">
      <c r="A22" s="12"/>
      <c r="B22" s="14"/>
      <c r="C22" s="14"/>
      <c r="D22" s="15"/>
      <c r="E22" s="5"/>
      <c r="F22" s="14"/>
      <c r="G22" s="14"/>
      <c r="H22" s="15"/>
      <c r="I22" s="5"/>
      <c r="J22" s="16"/>
      <c r="K22" s="14" t="s">
        <v>33</v>
      </c>
      <c r="L22" s="14" t="s">
        <v>32</v>
      </c>
      <c r="M22" s="15"/>
      <c r="N22" s="5"/>
      <c r="O22" s="16"/>
      <c r="P22" s="14"/>
      <c r="Q22" s="14"/>
      <c r="R22" s="17"/>
      <c r="S22" s="14"/>
      <c r="T22" s="16"/>
      <c r="U22" s="14"/>
      <c r="V22" s="14"/>
      <c r="W22" s="5"/>
      <c r="X22" s="14"/>
      <c r="Y22" s="16"/>
      <c r="Z22" s="14"/>
      <c r="AA22" s="17"/>
      <c r="AB22" s="14"/>
    </row>
    <row r="23" spans="1:28" ht="12.75">
      <c r="A23" s="12"/>
      <c r="B23" s="5"/>
      <c r="C23" s="5"/>
      <c r="D23" s="5"/>
      <c r="E23" s="5"/>
      <c r="F23" s="5"/>
      <c r="G23" s="5"/>
      <c r="H23" s="5"/>
      <c r="I23" s="5"/>
      <c r="J23" s="5"/>
      <c r="K23" s="5"/>
      <c r="L23" s="20">
        <v>1598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</sheetData>
  <mergeCells count="10">
    <mergeCell ref="A1:AB1"/>
    <mergeCell ref="B4:E4"/>
    <mergeCell ref="F4:J4"/>
    <mergeCell ref="K4:O4"/>
    <mergeCell ref="P4:T4"/>
    <mergeCell ref="A2:AB2"/>
    <mergeCell ref="A4:A5"/>
    <mergeCell ref="U4:Y4"/>
    <mergeCell ref="Z4:AA4"/>
    <mergeCell ref="AB4:AB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2017-10-04T06:39:42Z</cp:lastPrinted>
  <dcterms:created xsi:type="dcterms:W3CDTF">1996-10-08T23:32:33Z</dcterms:created>
  <dcterms:modified xsi:type="dcterms:W3CDTF">2017-10-11T07:08:15Z</dcterms:modified>
  <cp:category/>
  <cp:version/>
  <cp:contentType/>
  <cp:contentStatus/>
</cp:coreProperties>
</file>